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" yWindow="14" windowWidth="10528" windowHeight="5774" activeTab="0"/>
  </bookViews>
  <sheets>
    <sheet name="IS" sheetId="1" r:id="rId1"/>
    <sheet name="BS" sheetId="2" r:id="rId2"/>
    <sheet name="CF" sheetId="3" r:id="rId3"/>
    <sheet name="STE" sheetId="4" r:id="rId4"/>
  </sheets>
  <definedNames/>
  <calcPr fullCalcOnLoad="1"/>
</workbook>
</file>

<file path=xl/sharedStrings.xml><?xml version="1.0" encoding="utf-8"?>
<sst xmlns="http://schemas.openxmlformats.org/spreadsheetml/2006/main" count="147" uniqueCount="108">
  <si>
    <t>GHL SYSTEMS BERHAD</t>
  </si>
  <si>
    <t>CONSOLIDATED INCOME STATEMENTS</t>
  </si>
  <si>
    <t>Note</t>
  </si>
  <si>
    <t>CUMULATIVE QUARTER</t>
  </si>
  <si>
    <t>RM</t>
  </si>
  <si>
    <t>REVENUE</t>
  </si>
  <si>
    <t>COST OF SALES</t>
  </si>
  <si>
    <t>GROSS PROFIT</t>
  </si>
  <si>
    <t>OTHER OPERATING INCOME</t>
  </si>
  <si>
    <t>OPERATING EXPENSES</t>
  </si>
  <si>
    <t>PROFIT FROM OPERATIONS</t>
  </si>
  <si>
    <t>FINANCE COST</t>
  </si>
  <si>
    <t>SHARE OF LOSS IN ASSOCIATED COMPANY</t>
  </si>
  <si>
    <t>PROFIT FOR THE YEAR</t>
  </si>
  <si>
    <t>Earnings Per Ordinary Share</t>
  </si>
  <si>
    <t>- Basic (sen)</t>
  </si>
  <si>
    <t>CONSOLIDATED BALANCE SHEET</t>
  </si>
  <si>
    <t>AS AT</t>
  </si>
  <si>
    <t>END OF</t>
  </si>
  <si>
    <t>CURRENT</t>
  </si>
  <si>
    <t>YEAR</t>
  </si>
  <si>
    <t>QUARTER</t>
  </si>
  <si>
    <t xml:space="preserve">ENDED </t>
  </si>
  <si>
    <t>FINANCIAL</t>
  </si>
  <si>
    <t>ASSETS EMPLOYED</t>
  </si>
  <si>
    <t xml:space="preserve">  PROPERTY, PLANT AND EQUIPMENT</t>
  </si>
  <si>
    <t xml:space="preserve">  INVESTMENT IN ASSOCIATED COMPANY</t>
  </si>
  <si>
    <t xml:space="preserve">  GOODWILL ON CONSOLIDATION</t>
  </si>
  <si>
    <t>CURRENT ASSETS</t>
  </si>
  <si>
    <t xml:space="preserve">  Inventories</t>
  </si>
  <si>
    <t xml:space="preserve">  Trade receivables</t>
  </si>
  <si>
    <t xml:space="preserve">  Other receivables</t>
  </si>
  <si>
    <t xml:space="preserve">  Fixed deposits placed with licensed banks</t>
  </si>
  <si>
    <t xml:space="preserve">  Cash and bank balances</t>
  </si>
  <si>
    <t>LESS: CURRENT LIABILITIES</t>
  </si>
  <si>
    <t xml:space="preserve">  Trade payables</t>
  </si>
  <si>
    <t xml:space="preserve">  Other payables</t>
  </si>
  <si>
    <t xml:space="preserve">  Hire purchase and lease payables</t>
  </si>
  <si>
    <t>NET CURRENT ASSETS</t>
  </si>
  <si>
    <t>FINANCED BY:</t>
  </si>
  <si>
    <t>SHARE CAPITAL</t>
  </si>
  <si>
    <t>RETAINED PROFITS</t>
  </si>
  <si>
    <t>LONG TERM LIABILITIES</t>
  </si>
  <si>
    <t>NTA per share (sen)</t>
  </si>
  <si>
    <t>CONSOLIDATED CASH FLOW STATEMENT</t>
  </si>
  <si>
    <t>CASH FLOWS FROM OPERATING ACTIVITIES</t>
  </si>
  <si>
    <t>Profit for the year</t>
  </si>
  <si>
    <t>Adjustment for:</t>
  </si>
  <si>
    <t xml:space="preserve">   Depreciation of property, plant equipment</t>
  </si>
  <si>
    <t xml:space="preserve">   Interest expenses</t>
  </si>
  <si>
    <t>Operating profit before working capital changes</t>
  </si>
  <si>
    <t xml:space="preserve">   Increase in working capital</t>
  </si>
  <si>
    <t xml:space="preserve">   Inventories</t>
  </si>
  <si>
    <t xml:space="preserve">   Receivables</t>
  </si>
  <si>
    <t xml:space="preserve">   Payables</t>
  </si>
  <si>
    <t xml:space="preserve">  Cash generated from operations</t>
  </si>
  <si>
    <t>Net cash from operating activities</t>
  </si>
  <si>
    <t xml:space="preserve">   Purchase of property, plant and equipment</t>
  </si>
  <si>
    <t>CASH FLOWS FORM FINANCING ACTIVITIES</t>
  </si>
  <si>
    <t>NET INCREASE IN CASH AND CASH EQUIVALENTS</t>
  </si>
  <si>
    <t>OPENING BALANCE OF CASH AND CASH EQUIVALENTS</t>
  </si>
  <si>
    <t>CLOSING BALANCE OF CASH AND CASH EQUIVALENTS</t>
  </si>
  <si>
    <t xml:space="preserve">The opening and closing balances of cash and cash equivalents represent cash in hand, </t>
  </si>
  <si>
    <t>CONSOLIDATED STATEMENT OF CHANGES IN EQUITY</t>
  </si>
  <si>
    <t>Share</t>
  </si>
  <si>
    <t>Capital</t>
  </si>
  <si>
    <t>Retained</t>
  </si>
  <si>
    <t>Profits</t>
  </si>
  <si>
    <t>Total</t>
  </si>
  <si>
    <t>Bonus issue</t>
  </si>
  <si>
    <t>Issue of shares</t>
  </si>
  <si>
    <t>Profit for the quarter</t>
  </si>
  <si>
    <t>(The Condensed Consolidated Statement of Changes in Equity should be read in conjunction with the</t>
  </si>
  <si>
    <t xml:space="preserve">QUARTER </t>
  </si>
  <si>
    <t>PRECEDING YEAR</t>
  </si>
  <si>
    <t>CORRESPONDING</t>
  </si>
  <si>
    <t>TO DATE</t>
  </si>
  <si>
    <t>PERIOD</t>
  </si>
  <si>
    <t>AS AT PRECEDING</t>
  </si>
  <si>
    <t>THE FIGURES HAVE NOT BEEN AUDITED</t>
  </si>
  <si>
    <t xml:space="preserve">   Interest paid</t>
  </si>
  <si>
    <t>bank balances and fixed deposits placed with licensed banks.</t>
  </si>
  <si>
    <t xml:space="preserve"> Statements for the year ended 31 December 2002)</t>
  </si>
  <si>
    <t>(The Condensed Consolidated Income Statement should be read in conjunction with the</t>
  </si>
  <si>
    <t>(The Condensed Consolidated Balance sheet should be read in conjunction with the</t>
  </si>
  <si>
    <t xml:space="preserve"> Financial Statements for the year ended 31 December 2002)</t>
  </si>
  <si>
    <t xml:space="preserve">(The Condensed Consolidated Cash Flow Statement should be read in conjunction with Financial </t>
  </si>
  <si>
    <t>Number of ordinary shares</t>
  </si>
  <si>
    <t>RM0.10</t>
  </si>
  <si>
    <t>Nominal value per share</t>
  </si>
  <si>
    <t>Balance at 1 January 2003</t>
  </si>
  <si>
    <t xml:space="preserve">   Property, plant and equipment written off</t>
  </si>
  <si>
    <t>Weighted average number of ordinary shares in issue</t>
  </si>
  <si>
    <t>31/12/2002(Audited)</t>
  </si>
  <si>
    <t>30/6/2003</t>
  </si>
  <si>
    <t>30/6/2002</t>
  </si>
  <si>
    <t>QUARTERLY REPORT ON CONSOLIDATED RESULTS FOR THE SECOND QUARTER ENDED 30 JUNE 2003</t>
  </si>
  <si>
    <t>Premium</t>
  </si>
  <si>
    <t>Balance at 30 June 2003</t>
  </si>
  <si>
    <t>- Diluted (sen)</t>
  </si>
  <si>
    <t>NA</t>
  </si>
  <si>
    <t>INDIVIDUAL QUARTER</t>
  </si>
  <si>
    <t>SHARE PREMIUM</t>
  </si>
  <si>
    <t>CASH FLOWS FROM INVESTING ACTIVITY</t>
  </si>
  <si>
    <t>Net cash used in investing activity</t>
  </si>
  <si>
    <t xml:space="preserve">   Repayment of hire purchase</t>
  </si>
  <si>
    <t xml:space="preserve">    Issuance of new shares</t>
  </si>
  <si>
    <t>Net cash from financing activities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</si>
</sst>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41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0" xfId="0" applyNumberFormat="1" applyBorder="1" applyAlignment="1">
      <alignment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center"/>
    </xf>
    <xf numFmtId="165" fontId="0" fillId="0" borderId="2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15" applyNumberFormat="1" applyFont="1" applyAlignment="1">
      <alignment/>
    </xf>
    <xf numFmtId="41" fontId="0" fillId="0" borderId="9" xfId="0" applyNumberFormat="1" applyBorder="1" applyAlignment="1">
      <alignment/>
    </xf>
    <xf numFmtId="41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165" fontId="0" fillId="0" borderId="0" xfId="15" applyNumberFormat="1" applyFont="1" applyAlignment="1">
      <alignment horizontal="center"/>
    </xf>
    <xf numFmtId="43" fontId="0" fillId="0" borderId="0" xfId="15" applyFont="1" applyAlignment="1">
      <alignment horizontal="right"/>
    </xf>
    <xf numFmtId="43" fontId="0" fillId="0" borderId="0" xfId="15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37.421875" style="0" customWidth="1"/>
    <col min="2" max="2" width="6.57421875" style="0" customWidth="1"/>
    <col min="3" max="3" width="2.57421875" style="0" customWidth="1"/>
    <col min="4" max="4" width="12.421875" style="0" customWidth="1"/>
    <col min="5" max="5" width="0.85546875" style="0" customWidth="1"/>
    <col min="6" max="6" width="15.28125" style="0" customWidth="1"/>
    <col min="7" max="7" width="1.7109375" style="0" customWidth="1"/>
    <col min="8" max="8" width="14.140625" style="0" customWidth="1"/>
    <col min="9" max="9" width="4.140625" style="0" customWidth="1"/>
    <col min="10" max="10" width="17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96</v>
      </c>
    </row>
    <row r="4" ht="12.75">
      <c r="A4" t="s">
        <v>79</v>
      </c>
    </row>
    <row r="6" spans="2:10" ht="12.75">
      <c r="B6" s="2"/>
      <c r="C6" s="2"/>
      <c r="D6" s="30" t="s">
        <v>101</v>
      </c>
      <c r="E6" s="30"/>
      <c r="F6" s="30"/>
      <c r="G6" s="2"/>
      <c r="H6" s="30" t="s">
        <v>3</v>
      </c>
      <c r="I6" s="30"/>
      <c r="J6" s="30"/>
    </row>
    <row r="7" spans="2:10" ht="12.75">
      <c r="B7" s="2"/>
      <c r="C7" s="2"/>
      <c r="D7" s="2" t="s">
        <v>19</v>
      </c>
      <c r="E7" s="2"/>
      <c r="F7" s="2" t="s">
        <v>74</v>
      </c>
      <c r="G7" s="2"/>
      <c r="H7" s="2" t="s">
        <v>19</v>
      </c>
      <c r="I7" s="2"/>
      <c r="J7" s="2" t="s">
        <v>74</v>
      </c>
    </row>
    <row r="8" spans="2:10" ht="12.75">
      <c r="B8" s="2"/>
      <c r="C8" s="2"/>
      <c r="D8" s="2" t="s">
        <v>20</v>
      </c>
      <c r="E8" s="2"/>
      <c r="F8" s="2" t="s">
        <v>75</v>
      </c>
      <c r="G8" s="2"/>
      <c r="H8" s="2" t="s">
        <v>20</v>
      </c>
      <c r="I8" s="2"/>
      <c r="J8" s="2" t="s">
        <v>75</v>
      </c>
    </row>
    <row r="9" spans="2:10" ht="12.75">
      <c r="B9" s="2"/>
      <c r="C9" s="2"/>
      <c r="D9" s="2" t="s">
        <v>73</v>
      </c>
      <c r="E9" s="2"/>
      <c r="F9" s="2" t="s">
        <v>21</v>
      </c>
      <c r="G9" s="2"/>
      <c r="H9" s="2" t="s">
        <v>76</v>
      </c>
      <c r="I9" s="2"/>
      <c r="J9" s="2" t="s">
        <v>77</v>
      </c>
    </row>
    <row r="10" spans="2:10" ht="14.25" thickBot="1">
      <c r="B10" s="3" t="s">
        <v>2</v>
      </c>
      <c r="C10" s="26"/>
      <c r="D10" s="7" t="s">
        <v>94</v>
      </c>
      <c r="E10" s="8"/>
      <c r="F10" s="7" t="s">
        <v>95</v>
      </c>
      <c r="G10" s="8"/>
      <c r="H10" s="7" t="s">
        <v>94</v>
      </c>
      <c r="I10" s="8"/>
      <c r="J10" s="7" t="s">
        <v>95</v>
      </c>
    </row>
    <row r="11" spans="2:10" ht="12.75">
      <c r="B11" s="2"/>
      <c r="C11" s="2"/>
      <c r="D11" s="2" t="s">
        <v>4</v>
      </c>
      <c r="E11" s="2"/>
      <c r="F11" s="2" t="s">
        <v>4</v>
      </c>
      <c r="G11" s="2"/>
      <c r="H11" s="2" t="s">
        <v>4</v>
      </c>
      <c r="I11" s="2"/>
      <c r="J11" s="2" t="s">
        <v>4</v>
      </c>
    </row>
    <row r="12" spans="4:19" ht="12.75"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2.75">
      <c r="A13" t="s">
        <v>5</v>
      </c>
      <c r="B13" s="2">
        <v>7</v>
      </c>
      <c r="C13" s="2"/>
      <c r="D13" s="6">
        <v>12873865</v>
      </c>
      <c r="E13" s="6"/>
      <c r="F13" s="6">
        <v>5724345</v>
      </c>
      <c r="G13" s="6"/>
      <c r="H13" s="6">
        <v>22303952</v>
      </c>
      <c r="I13" s="6"/>
      <c r="J13" s="6">
        <v>10195325</v>
      </c>
      <c r="K13" s="6"/>
      <c r="L13" s="6"/>
      <c r="M13" s="6"/>
      <c r="N13" s="6"/>
      <c r="O13" s="6"/>
      <c r="P13" s="6"/>
      <c r="Q13" s="6"/>
      <c r="R13" s="6"/>
      <c r="S13" s="6"/>
    </row>
    <row r="14" spans="4:19" ht="12.75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2.75">
      <c r="A15" t="s">
        <v>6</v>
      </c>
      <c r="D15" s="9">
        <v>-7665937</v>
      </c>
      <c r="E15" s="6"/>
      <c r="F15" s="9">
        <v>-2039563</v>
      </c>
      <c r="G15" s="6"/>
      <c r="H15" s="9">
        <v>-12867720</v>
      </c>
      <c r="I15" s="6"/>
      <c r="J15" s="9">
        <v>-3109782</v>
      </c>
      <c r="K15" s="6"/>
      <c r="L15" s="6"/>
      <c r="M15" s="6"/>
      <c r="N15" s="6"/>
      <c r="O15" s="6"/>
      <c r="P15" s="6"/>
      <c r="Q15" s="6"/>
      <c r="R15" s="6"/>
      <c r="S15" s="6"/>
    </row>
    <row r="16" spans="4:19" ht="12.75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12.75">
      <c r="A17" t="s">
        <v>7</v>
      </c>
      <c r="D17" s="6">
        <f>D13+D15</f>
        <v>5207928</v>
      </c>
      <c r="E17" s="6"/>
      <c r="F17" s="6">
        <f>F13+F15</f>
        <v>3684782</v>
      </c>
      <c r="G17" s="6"/>
      <c r="H17" s="6">
        <f>H13+H15</f>
        <v>9436232</v>
      </c>
      <c r="I17" s="6"/>
      <c r="J17" s="6">
        <f>J13+J15</f>
        <v>7085543</v>
      </c>
      <c r="K17" s="6"/>
      <c r="L17" s="6"/>
      <c r="M17" s="6"/>
      <c r="N17" s="6"/>
      <c r="O17" s="6"/>
      <c r="P17" s="6"/>
      <c r="Q17" s="6"/>
      <c r="R17" s="6"/>
      <c r="S17" s="6"/>
    </row>
    <row r="18" spans="4:19" ht="12.7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2.75">
      <c r="A19" t="s">
        <v>8</v>
      </c>
      <c r="D19" s="6">
        <v>89154</v>
      </c>
      <c r="E19" s="6"/>
      <c r="F19" s="6">
        <v>88877</v>
      </c>
      <c r="G19" s="6"/>
      <c r="H19" s="6">
        <v>179422</v>
      </c>
      <c r="I19" s="6"/>
      <c r="J19" s="6">
        <v>94888</v>
      </c>
      <c r="K19" s="6"/>
      <c r="L19" s="6"/>
      <c r="M19" s="6"/>
      <c r="N19" s="6"/>
      <c r="O19" s="6"/>
      <c r="P19" s="6"/>
      <c r="Q19" s="6"/>
      <c r="R19" s="6"/>
      <c r="S19" s="6"/>
    </row>
    <row r="20" spans="4:19" ht="12.7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2.75">
      <c r="A21" t="s">
        <v>9</v>
      </c>
      <c r="D21" s="9">
        <v>-4433384</v>
      </c>
      <c r="E21" s="6"/>
      <c r="F21" s="9">
        <v>-3219142</v>
      </c>
      <c r="G21" s="6"/>
      <c r="H21" s="9">
        <f>-8243907+2</f>
        <v>-8243905</v>
      </c>
      <c r="I21" s="6"/>
      <c r="J21" s="9">
        <v>-6324238</v>
      </c>
      <c r="K21" s="6"/>
      <c r="L21" s="6"/>
      <c r="M21" s="6"/>
      <c r="N21" s="6"/>
      <c r="O21" s="6"/>
      <c r="P21" s="6"/>
      <c r="Q21" s="6"/>
      <c r="R21" s="6"/>
      <c r="S21" s="6"/>
    </row>
    <row r="22" spans="4:19" ht="12.7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2.75">
      <c r="A23" t="s">
        <v>10</v>
      </c>
      <c r="D23" s="6">
        <f>D17+D19+D21</f>
        <v>863698</v>
      </c>
      <c r="E23" s="6"/>
      <c r="F23" s="6">
        <f>F17+F19+F21</f>
        <v>554517</v>
      </c>
      <c r="G23" s="6"/>
      <c r="H23" s="6">
        <f>H17+H19+H21</f>
        <v>1371749</v>
      </c>
      <c r="I23" s="6"/>
      <c r="J23" s="6">
        <f>J17+J19+J21</f>
        <v>856193</v>
      </c>
      <c r="K23" s="6"/>
      <c r="L23" s="6"/>
      <c r="M23" s="6"/>
      <c r="N23" s="6"/>
      <c r="O23" s="6"/>
      <c r="P23" s="6"/>
      <c r="Q23" s="6"/>
      <c r="R23" s="6"/>
      <c r="S23" s="6"/>
    </row>
    <row r="24" spans="4:19" ht="12.75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12.75">
      <c r="A25" t="s">
        <v>11</v>
      </c>
      <c r="D25" s="6">
        <v>-5875</v>
      </c>
      <c r="E25" s="6"/>
      <c r="F25" s="6">
        <v>-148606</v>
      </c>
      <c r="G25" s="6"/>
      <c r="H25" s="6">
        <v>-11750</v>
      </c>
      <c r="I25" s="6"/>
      <c r="J25" s="6">
        <v>-212830</v>
      </c>
      <c r="K25" s="6"/>
      <c r="L25" s="6"/>
      <c r="M25" s="6"/>
      <c r="N25" s="6"/>
      <c r="O25" s="6"/>
      <c r="P25" s="6"/>
      <c r="Q25" s="6"/>
      <c r="R25" s="6"/>
      <c r="S25" s="6"/>
    </row>
    <row r="26" spans="4:19" ht="12.75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12.75">
      <c r="A27" t="s">
        <v>12</v>
      </c>
      <c r="D27" s="9">
        <v>0</v>
      </c>
      <c r="E27" s="6"/>
      <c r="F27" s="9">
        <v>0</v>
      </c>
      <c r="G27" s="6"/>
      <c r="H27" s="9">
        <v>0</v>
      </c>
      <c r="I27" s="6"/>
      <c r="J27" s="9">
        <v>0</v>
      </c>
      <c r="K27" s="6"/>
      <c r="L27" s="6"/>
      <c r="M27" s="6"/>
      <c r="N27" s="6"/>
      <c r="O27" s="6"/>
      <c r="P27" s="6"/>
      <c r="Q27" s="6"/>
      <c r="R27" s="6"/>
      <c r="S27" s="6"/>
    </row>
    <row r="28" spans="4:19" ht="12.75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13.5" thickBot="1">
      <c r="A29" t="s">
        <v>13</v>
      </c>
      <c r="D29" s="24">
        <f>D23+D25+D27</f>
        <v>857823</v>
      </c>
      <c r="E29" s="6"/>
      <c r="F29" s="24">
        <f>F23+F25+F27</f>
        <v>405911</v>
      </c>
      <c r="G29" s="6"/>
      <c r="H29" s="24">
        <f>H23+H25+H27</f>
        <v>1359999</v>
      </c>
      <c r="I29" s="6"/>
      <c r="J29" s="24">
        <f>J23+J25+J27</f>
        <v>643363</v>
      </c>
      <c r="K29" s="6"/>
      <c r="L29" s="6"/>
      <c r="M29" s="6"/>
      <c r="N29" s="6"/>
      <c r="O29" s="6"/>
      <c r="P29" s="6"/>
      <c r="Q29" s="6"/>
      <c r="R29" s="6"/>
      <c r="S29" s="6"/>
    </row>
    <row r="30" spans="4:19" ht="13.5" thickTop="1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12.75">
      <c r="A31" t="s">
        <v>92</v>
      </c>
      <c r="D31" s="25">
        <v>244735296</v>
      </c>
      <c r="E31" s="6"/>
      <c r="F31" s="25">
        <v>126582000</v>
      </c>
      <c r="G31" s="6"/>
      <c r="H31" s="25">
        <v>216102609</v>
      </c>
      <c r="I31" s="6"/>
      <c r="J31" s="25">
        <v>118337692</v>
      </c>
      <c r="K31" s="6"/>
      <c r="L31" s="6"/>
      <c r="M31" s="6"/>
      <c r="N31" s="6"/>
      <c r="O31" s="6"/>
      <c r="P31" s="6"/>
      <c r="Q31" s="6"/>
      <c r="R31" s="6"/>
      <c r="S31" s="6"/>
    </row>
    <row r="32" spans="1:19" ht="12.75">
      <c r="A32" t="s">
        <v>89</v>
      </c>
      <c r="D32" s="25" t="s">
        <v>88</v>
      </c>
      <c r="E32" s="6"/>
      <c r="F32" s="25" t="s">
        <v>88</v>
      </c>
      <c r="G32" s="6"/>
      <c r="H32" s="25" t="s">
        <v>88</v>
      </c>
      <c r="I32" s="6"/>
      <c r="J32" s="25" t="s">
        <v>88</v>
      </c>
      <c r="K32" s="6"/>
      <c r="L32" s="6"/>
      <c r="M32" s="6"/>
      <c r="N32" s="6"/>
      <c r="O32" s="6"/>
      <c r="P32" s="6"/>
      <c r="Q32" s="6"/>
      <c r="R32" s="6"/>
      <c r="S32" s="6"/>
    </row>
    <row r="33" spans="4:19" ht="12.75"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2.75">
      <c r="A34" t="s">
        <v>14</v>
      </c>
      <c r="B34" s="2">
        <v>22</v>
      </c>
      <c r="C34" s="2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2.75">
      <c r="A35" s="1" t="s">
        <v>15</v>
      </c>
      <c r="B35" s="2"/>
      <c r="D35" s="13">
        <f>D29/D31*100</f>
        <v>0.35051053690269507</v>
      </c>
      <c r="E35" s="6"/>
      <c r="F35" s="13">
        <f>F29/F31*100</f>
        <v>0.3206703954748701</v>
      </c>
      <c r="G35" s="6"/>
      <c r="H35" s="13">
        <f>H29/H31*100</f>
        <v>0.6293302085954917</v>
      </c>
      <c r="I35" s="6"/>
      <c r="J35" s="13">
        <f>J29/J31*100</f>
        <v>0.5436670169298214</v>
      </c>
      <c r="K35" s="6"/>
      <c r="L35" s="6"/>
      <c r="M35" s="6"/>
      <c r="N35" s="6"/>
      <c r="O35" s="6"/>
      <c r="P35" s="6"/>
      <c r="Q35" s="6"/>
      <c r="R35" s="6"/>
      <c r="S35" s="6"/>
    </row>
    <row r="36" spans="1:19" ht="12.75">
      <c r="A36" s="1" t="s">
        <v>99</v>
      </c>
      <c r="D36" s="13">
        <v>0.35</v>
      </c>
      <c r="E36" s="6"/>
      <c r="F36" s="28" t="s">
        <v>100</v>
      </c>
      <c r="G36" s="25"/>
      <c r="H36" s="29">
        <f>H29/217693676*100</f>
        <v>0.624730596216309</v>
      </c>
      <c r="I36" s="25"/>
      <c r="J36" s="28" t="s">
        <v>100</v>
      </c>
      <c r="K36" s="6"/>
      <c r="L36" s="6"/>
      <c r="M36" s="6"/>
      <c r="N36" s="6"/>
      <c r="O36" s="6"/>
      <c r="P36" s="6"/>
      <c r="Q36" s="6"/>
      <c r="R36" s="6"/>
      <c r="S36" s="6"/>
    </row>
    <row r="37" spans="4:19" ht="12.75"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2.75">
      <c r="A38" t="s">
        <v>83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12.75">
      <c r="A39" t="s">
        <v>85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4:19" ht="12.75"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4:19" ht="12.75"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</sheetData>
  <mergeCells count="2">
    <mergeCell ref="D6:F6"/>
    <mergeCell ref="H6:J6"/>
  </mergeCells>
  <printOptions/>
  <pageMargins left="0.5" right="0" top="1" bottom="0.5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="90" zoomScaleNormal="90" workbookViewId="0" topLeftCell="A23">
      <selection activeCell="B23" sqref="B23"/>
    </sheetView>
  </sheetViews>
  <sheetFormatPr defaultColWidth="9.140625" defaultRowHeight="12.75"/>
  <cols>
    <col min="1" max="1" width="37.140625" style="0" customWidth="1"/>
    <col min="2" max="2" width="7.421875" style="0" customWidth="1"/>
    <col min="3" max="3" width="4.28125" style="0" customWidth="1"/>
    <col min="4" max="4" width="13.28125" style="0" bestFit="1" customWidth="1"/>
    <col min="5" max="5" width="2.28125" style="0" customWidth="1"/>
    <col min="6" max="6" width="18.8515625" style="0" bestFit="1" customWidth="1"/>
    <col min="8" max="8" width="4.7109375" style="0" bestFit="1" customWidth="1"/>
  </cols>
  <sheetData>
    <row r="1" ht="12.75">
      <c r="A1" t="s">
        <v>0</v>
      </c>
    </row>
    <row r="2" ht="12.75">
      <c r="A2" t="s">
        <v>16</v>
      </c>
    </row>
    <row r="3" ht="12.75">
      <c r="A3" t="s">
        <v>96</v>
      </c>
    </row>
    <row r="4" ht="12.75">
      <c r="A4" t="s">
        <v>79</v>
      </c>
    </row>
    <row r="6" spans="4:6" ht="12.75">
      <c r="D6" s="2"/>
      <c r="E6" s="2"/>
      <c r="F6" s="2"/>
    </row>
    <row r="7" spans="4:6" ht="12.75">
      <c r="D7" s="2"/>
      <c r="E7" s="2"/>
      <c r="F7" s="2"/>
    </row>
    <row r="8" spans="4:6" ht="12.75">
      <c r="D8" s="2" t="s">
        <v>17</v>
      </c>
      <c r="E8" s="2"/>
      <c r="F8" s="2" t="s">
        <v>78</v>
      </c>
    </row>
    <row r="9" spans="4:6" ht="12.75">
      <c r="D9" s="2" t="s">
        <v>18</v>
      </c>
      <c r="E9" s="2"/>
      <c r="F9" s="2" t="s">
        <v>23</v>
      </c>
    </row>
    <row r="10" spans="4:6" ht="12.75">
      <c r="D10" s="2" t="s">
        <v>19</v>
      </c>
      <c r="E10" s="2"/>
      <c r="F10" s="2" t="s">
        <v>20</v>
      </c>
    </row>
    <row r="11" spans="4:6" ht="12.75">
      <c r="D11" s="2" t="s">
        <v>21</v>
      </c>
      <c r="E11" s="2"/>
      <c r="F11" s="2" t="s">
        <v>22</v>
      </c>
    </row>
    <row r="12" spans="2:6" ht="13.5" thickBot="1">
      <c r="B12" s="3" t="s">
        <v>2</v>
      </c>
      <c r="D12" s="4" t="s">
        <v>94</v>
      </c>
      <c r="E12" s="2"/>
      <c r="F12" s="4" t="s">
        <v>93</v>
      </c>
    </row>
    <row r="13" spans="4:6" ht="12.75">
      <c r="D13" s="2" t="s">
        <v>4</v>
      </c>
      <c r="E13" s="2"/>
      <c r="F13" s="2" t="s">
        <v>4</v>
      </c>
    </row>
    <row r="15" ht="13.5">
      <c r="A15" s="5" t="s">
        <v>24</v>
      </c>
    </row>
    <row r="16" spans="1:8" ht="12.75">
      <c r="A16" t="s">
        <v>25</v>
      </c>
      <c r="D16" s="6">
        <v>14411154</v>
      </c>
      <c r="E16" s="6"/>
      <c r="F16" s="6">
        <v>14064469</v>
      </c>
      <c r="H16" s="6"/>
    </row>
    <row r="17" spans="1:6" ht="12.75">
      <c r="A17" t="s">
        <v>26</v>
      </c>
      <c r="D17" s="6">
        <f>400000-9468</f>
        <v>390532</v>
      </c>
      <c r="E17" s="6"/>
      <c r="F17" s="6">
        <v>390532</v>
      </c>
    </row>
    <row r="18" spans="1:6" ht="12.75">
      <c r="A18" t="s">
        <v>27</v>
      </c>
      <c r="D18" s="6">
        <v>1623556</v>
      </c>
      <c r="E18" s="6"/>
      <c r="F18" s="6">
        <v>1623556</v>
      </c>
    </row>
    <row r="19" spans="4:6" ht="12.75">
      <c r="D19" s="6"/>
      <c r="E19" s="6"/>
      <c r="F19" s="6"/>
    </row>
    <row r="20" spans="1:6" ht="12.75">
      <c r="A20" t="s">
        <v>28</v>
      </c>
      <c r="D20" s="6"/>
      <c r="E20" s="6"/>
      <c r="F20" s="6"/>
    </row>
    <row r="21" spans="1:6" ht="12.75">
      <c r="A21" t="s">
        <v>29</v>
      </c>
      <c r="D21" s="6">
        <v>1513566</v>
      </c>
      <c r="E21" s="6"/>
      <c r="F21" s="6">
        <v>1857895</v>
      </c>
    </row>
    <row r="22" spans="1:6" ht="12.75">
      <c r="A22" t="s">
        <v>30</v>
      </c>
      <c r="D22" s="6">
        <v>9448868</v>
      </c>
      <c r="E22" s="6"/>
      <c r="F22" s="6">
        <v>8252328</v>
      </c>
    </row>
    <row r="23" spans="1:6" ht="12.75">
      <c r="A23" t="s">
        <v>31</v>
      </c>
      <c r="D23" s="6">
        <v>1340134</v>
      </c>
      <c r="E23" s="6"/>
      <c r="F23" s="6">
        <v>821051</v>
      </c>
    </row>
    <row r="24" spans="1:6" ht="12.75">
      <c r="A24" t="s">
        <v>32</v>
      </c>
      <c r="D24" s="6">
        <v>10167259</v>
      </c>
      <c r="E24" s="6"/>
      <c r="F24" s="6">
        <v>1857504</v>
      </c>
    </row>
    <row r="25" spans="1:6" ht="12.75">
      <c r="A25" t="s">
        <v>33</v>
      </c>
      <c r="D25" s="6">
        <f>2380961+2661</f>
        <v>2383622</v>
      </c>
      <c r="E25" s="6"/>
      <c r="F25" s="6">
        <v>1044405</v>
      </c>
    </row>
    <row r="26" spans="4:6" ht="12.75">
      <c r="D26" s="10">
        <f>SUM(D21:D25)</f>
        <v>24853449</v>
      </c>
      <c r="E26" s="6"/>
      <c r="F26" s="10">
        <f>SUM(F21:F25)</f>
        <v>13833183</v>
      </c>
    </row>
    <row r="27" spans="4:6" ht="12.75">
      <c r="D27" s="6"/>
      <c r="E27" s="6"/>
      <c r="F27" s="6"/>
    </row>
    <row r="28" spans="1:6" ht="12.75">
      <c r="A28" t="s">
        <v>34</v>
      </c>
      <c r="D28" s="6"/>
      <c r="E28" s="6"/>
      <c r="F28" s="6"/>
    </row>
    <row r="29" spans="1:6" ht="12.75">
      <c r="A29" t="s">
        <v>35</v>
      </c>
      <c r="D29" s="6">
        <v>2969343</v>
      </c>
      <c r="E29" s="6"/>
      <c r="F29" s="6">
        <v>5396220</v>
      </c>
    </row>
    <row r="30" spans="1:6" ht="12.75">
      <c r="A30" t="s">
        <v>36</v>
      </c>
      <c r="D30" s="6">
        <f>609771+515203+1912198+45829</f>
        <v>3083001</v>
      </c>
      <c r="E30" s="6"/>
      <c r="F30" s="6">
        <v>2019607</v>
      </c>
    </row>
    <row r="31" spans="1:6" ht="12.75">
      <c r="A31" t="s">
        <v>37</v>
      </c>
      <c r="B31" s="2">
        <v>19</v>
      </c>
      <c r="D31" s="6">
        <v>200354</v>
      </c>
      <c r="E31" s="6"/>
      <c r="F31" s="6">
        <v>239284</v>
      </c>
    </row>
    <row r="32" spans="4:6" ht="12.75">
      <c r="D32" s="10">
        <f>SUM(D29:D31)</f>
        <v>6252698</v>
      </c>
      <c r="E32" s="6"/>
      <c r="F32" s="10">
        <f>SUM(F29:F31)</f>
        <v>7655111</v>
      </c>
    </row>
    <row r="33" spans="4:6" ht="12.75">
      <c r="D33" s="6"/>
      <c r="E33" s="6"/>
      <c r="F33" s="6"/>
    </row>
    <row r="34" spans="1:6" ht="12.75">
      <c r="A34" t="s">
        <v>38</v>
      </c>
      <c r="D34" s="6">
        <f>D26-D32</f>
        <v>18600751</v>
      </c>
      <c r="E34" s="6"/>
      <c r="F34" s="6">
        <f>F26-F32</f>
        <v>6178072</v>
      </c>
    </row>
    <row r="35" spans="4:6" ht="12.75">
      <c r="D35" s="6"/>
      <c r="E35" s="6"/>
      <c r="F35" s="6"/>
    </row>
    <row r="36" spans="4:6" ht="13.5" thickBot="1">
      <c r="D36" s="11">
        <f>D16+D17+D18+D34</f>
        <v>35025993</v>
      </c>
      <c r="E36" s="6"/>
      <c r="F36" s="11">
        <f>F16+F17+F18+F34</f>
        <v>22256629</v>
      </c>
    </row>
    <row r="37" spans="4:6" ht="13.5" thickTop="1">
      <c r="D37" s="6"/>
      <c r="E37" s="6"/>
      <c r="F37" s="6"/>
    </row>
    <row r="38" spans="1:6" ht="13.5">
      <c r="A38" s="5" t="s">
        <v>39</v>
      </c>
      <c r="D38" s="6"/>
      <c r="E38" s="6"/>
      <c r="F38" s="6"/>
    </row>
    <row r="39" spans="1:6" ht="12.75">
      <c r="A39" t="s">
        <v>40</v>
      </c>
      <c r="D39" s="6">
        <v>25070678</v>
      </c>
      <c r="E39" s="6"/>
      <c r="F39" s="6">
        <v>18715178</v>
      </c>
    </row>
    <row r="40" spans="1:6" ht="12.75">
      <c r="A40" t="s">
        <v>102</v>
      </c>
      <c r="D40" s="6">
        <v>5132437</v>
      </c>
      <c r="E40" s="6"/>
      <c r="F40" s="6">
        <v>0</v>
      </c>
    </row>
    <row r="41" spans="1:6" ht="12.75">
      <c r="A41" t="s">
        <v>41</v>
      </c>
      <c r="D41" s="9">
        <f>3472348+1359998-9468</f>
        <v>4822878</v>
      </c>
      <c r="E41" s="6"/>
      <c r="F41" s="9">
        <v>3462879</v>
      </c>
    </row>
    <row r="42" spans="4:6" ht="12.75">
      <c r="D42" s="12">
        <f>D39+D40+D41</f>
        <v>35025993</v>
      </c>
      <c r="E42" s="6"/>
      <c r="F42" s="12">
        <f>F39+F41</f>
        <v>22178057</v>
      </c>
    </row>
    <row r="43" spans="1:6" ht="12.75">
      <c r="A43" t="s">
        <v>42</v>
      </c>
      <c r="D43" s="6"/>
      <c r="E43" s="6"/>
      <c r="F43" s="6"/>
    </row>
    <row r="44" spans="1:6" ht="12.75">
      <c r="A44" t="s">
        <v>37</v>
      </c>
      <c r="D44" s="6">
        <v>0</v>
      </c>
      <c r="E44" s="6"/>
      <c r="F44" s="6">
        <v>78572</v>
      </c>
    </row>
    <row r="45" spans="4:6" ht="13.5" thickBot="1">
      <c r="D45" s="11">
        <f>D42+D44</f>
        <v>35025993</v>
      </c>
      <c r="E45" s="6"/>
      <c r="F45" s="11">
        <f>F42+F44</f>
        <v>22256629</v>
      </c>
    </row>
    <row r="46" spans="4:6" ht="13.5" thickTop="1">
      <c r="D46" s="12"/>
      <c r="E46" s="6"/>
      <c r="F46" s="12"/>
    </row>
    <row r="47" spans="1:6" ht="12.75">
      <c r="A47" t="s">
        <v>87</v>
      </c>
      <c r="D47" s="6">
        <f>D39*10</f>
        <v>250706780</v>
      </c>
      <c r="E47" s="6"/>
      <c r="F47" s="6">
        <f>F39*10</f>
        <v>187151780</v>
      </c>
    </row>
    <row r="48" spans="1:6" ht="12.75">
      <c r="A48" t="s">
        <v>43</v>
      </c>
      <c r="D48" s="13">
        <f>(D42-D18)/D47*100</f>
        <v>13.323308208896464</v>
      </c>
      <c r="E48" s="6"/>
      <c r="F48" s="13">
        <f>(F42-F18)/F47*100</f>
        <v>10.982797491960804</v>
      </c>
    </row>
    <row r="49" spans="4:6" ht="12.75">
      <c r="D49" s="6"/>
      <c r="E49" s="6"/>
      <c r="F49" s="6"/>
    </row>
    <row r="50" spans="1:6" ht="12.75">
      <c r="A50" t="s">
        <v>84</v>
      </c>
      <c r="D50" s="6"/>
      <c r="E50" s="6"/>
      <c r="F50" s="6"/>
    </row>
    <row r="51" spans="1:6" ht="12.75">
      <c r="A51" t="s">
        <v>85</v>
      </c>
      <c r="D51" s="6"/>
      <c r="E51" s="6"/>
      <c r="F51" s="6"/>
    </row>
    <row r="52" spans="4:6" ht="12.75">
      <c r="D52" s="6"/>
      <c r="E52" s="6"/>
      <c r="F52" s="6"/>
    </row>
    <row r="53" spans="4:6" ht="12.75">
      <c r="D53" s="6"/>
      <c r="E53" s="6"/>
      <c r="F53" s="6"/>
    </row>
    <row r="54" spans="4:6" ht="12.75">
      <c r="D54" s="6"/>
      <c r="E54" s="6"/>
      <c r="F54" s="6"/>
    </row>
    <row r="55" spans="4:6" ht="12.75">
      <c r="D55" s="6"/>
      <c r="E55" s="6"/>
      <c r="F55" s="6"/>
    </row>
    <row r="56" spans="4:6" ht="12.75">
      <c r="D56" s="6"/>
      <c r="E56" s="6"/>
      <c r="F56" s="6"/>
    </row>
    <row r="57" spans="4:6" ht="12.75">
      <c r="D57" s="6"/>
      <c r="E57" s="6"/>
      <c r="F57" s="6"/>
    </row>
    <row r="58" spans="4:6" ht="12.75">
      <c r="D58" s="6"/>
      <c r="E58" s="6"/>
      <c r="F58" s="6"/>
    </row>
    <row r="59" spans="4:6" ht="12.75">
      <c r="D59" s="6"/>
      <c r="E59" s="6"/>
      <c r="F59" s="6"/>
    </row>
  </sheetData>
  <printOptions/>
  <pageMargins left="0.75" right="0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15">
      <selection activeCell="A34" sqref="A34"/>
    </sheetView>
  </sheetViews>
  <sheetFormatPr defaultColWidth="9.140625" defaultRowHeight="12.75"/>
  <cols>
    <col min="1" max="1" width="26.421875" style="14" customWidth="1"/>
    <col min="2" max="2" width="29.57421875" style="14" customWidth="1"/>
    <col min="3" max="3" width="11.421875" style="14" customWidth="1"/>
    <col min="4" max="4" width="4.7109375" style="14" customWidth="1"/>
    <col min="5" max="5" width="5.28125" style="14" bestFit="1" customWidth="1"/>
    <col min="6" max="16384" width="4.7109375" style="14" customWidth="1"/>
  </cols>
  <sheetData>
    <row r="1" ht="12.75">
      <c r="A1" s="14" t="s">
        <v>0</v>
      </c>
    </row>
    <row r="2" ht="12.75">
      <c r="A2" s="14" t="s">
        <v>44</v>
      </c>
    </row>
    <row r="3" ht="12.75">
      <c r="A3" s="23" t="s">
        <v>96</v>
      </c>
    </row>
    <row r="4" ht="12.75">
      <c r="A4" s="14" t="s">
        <v>79</v>
      </c>
    </row>
    <row r="6" ht="12.75">
      <c r="C6" s="27" t="s">
        <v>94</v>
      </c>
    </row>
    <row r="7" ht="12.75">
      <c r="C7" s="15" t="s">
        <v>4</v>
      </c>
    </row>
    <row r="9" ht="12.75">
      <c r="A9" s="14" t="s">
        <v>45</v>
      </c>
    </row>
    <row r="10" spans="1:3" ht="12.75">
      <c r="A10" s="14" t="s">
        <v>46</v>
      </c>
      <c r="C10" s="14">
        <f>'IS'!H29</f>
        <v>1359999</v>
      </c>
    </row>
    <row r="11" ht="12.75">
      <c r="A11" s="14" t="s">
        <v>47</v>
      </c>
    </row>
    <row r="12" spans="1:3" ht="12.75">
      <c r="A12" s="14" t="s">
        <v>48</v>
      </c>
      <c r="C12" s="14">
        <v>1771774</v>
      </c>
    </row>
    <row r="13" spans="1:3" ht="12.75">
      <c r="A13" s="23" t="s">
        <v>91</v>
      </c>
      <c r="C13" s="14">
        <v>8619</v>
      </c>
    </row>
    <row r="14" spans="1:3" ht="12.75">
      <c r="A14" s="14" t="s">
        <v>49</v>
      </c>
      <c r="C14" s="16">
        <v>11750</v>
      </c>
    </row>
    <row r="15" spans="1:3" ht="12.75">
      <c r="A15" s="14" t="s">
        <v>50</v>
      </c>
      <c r="C15" s="14">
        <f>SUM(C10:C14)</f>
        <v>3152142</v>
      </c>
    </row>
    <row r="17" ht="12.75">
      <c r="A17" s="14" t="s">
        <v>51</v>
      </c>
    </row>
    <row r="18" spans="1:3" ht="12.75">
      <c r="A18" s="14" t="s">
        <v>52</v>
      </c>
      <c r="C18" s="17">
        <f>'BS'!F21-'BS'!D21</f>
        <v>344329</v>
      </c>
    </row>
    <row r="19" spans="1:6" ht="12.75">
      <c r="A19" s="14" t="s">
        <v>53</v>
      </c>
      <c r="C19" s="18">
        <f>'BS'!F22-'BS'!D22+'BS'!F23-'BS'!D23</f>
        <v>-1715623</v>
      </c>
      <c r="F19" s="23"/>
    </row>
    <row r="20" spans="1:3" ht="12.75">
      <c r="A20" s="14" t="s">
        <v>54</v>
      </c>
      <c r="C20" s="19">
        <f>'BS'!D29-'BS'!F29+'BS'!D30-'BS'!F30</f>
        <v>-1363483</v>
      </c>
    </row>
    <row r="21" ht="12.75">
      <c r="C21" s="20">
        <f>SUM(C18:C20)</f>
        <v>-2734777</v>
      </c>
    </row>
    <row r="22" spans="1:3" ht="12.75">
      <c r="A22" s="14" t="s">
        <v>55</v>
      </c>
      <c r="C22" s="14">
        <f>C15+C21</f>
        <v>417365</v>
      </c>
    </row>
    <row r="23" spans="1:3" ht="12.75">
      <c r="A23" s="23" t="s">
        <v>80</v>
      </c>
      <c r="C23" s="22">
        <f>-C14</f>
        <v>-11750</v>
      </c>
    </row>
    <row r="25" spans="1:3" ht="12.75">
      <c r="A25" s="14" t="s">
        <v>56</v>
      </c>
      <c r="C25" s="20">
        <f>SUM(C22:C24)</f>
        <v>405615</v>
      </c>
    </row>
    <row r="27" ht="12.75">
      <c r="A27" s="23" t="s">
        <v>103</v>
      </c>
    </row>
    <row r="28" spans="1:3" ht="12.75">
      <c r="A28" s="14" t="s">
        <v>57</v>
      </c>
      <c r="C28" s="14">
        <v>-2127078</v>
      </c>
    </row>
    <row r="29" spans="1:3" ht="12.75">
      <c r="A29" s="23" t="s">
        <v>104</v>
      </c>
      <c r="C29" s="20">
        <f>C28</f>
        <v>-2127078</v>
      </c>
    </row>
    <row r="31" ht="12.75">
      <c r="A31" s="14" t="s">
        <v>58</v>
      </c>
    </row>
    <row r="32" spans="1:3" ht="12.75">
      <c r="A32" s="23" t="s">
        <v>105</v>
      </c>
      <c r="C32" s="14">
        <f>'BS'!D31-'BS'!F31+'BS'!D44-'BS'!F44</f>
        <v>-117502</v>
      </c>
    </row>
    <row r="33" spans="1:3" ht="12.75">
      <c r="A33" s="23" t="s">
        <v>106</v>
      </c>
      <c r="C33" s="14">
        <v>11487937</v>
      </c>
    </row>
    <row r="34" spans="1:3" ht="12.75">
      <c r="A34" s="23" t="s">
        <v>107</v>
      </c>
      <c r="C34" s="20">
        <f>C32+C33</f>
        <v>11370435</v>
      </c>
    </row>
    <row r="36" spans="1:3" ht="12.75">
      <c r="A36" s="14" t="s">
        <v>59</v>
      </c>
      <c r="C36" s="14">
        <f>C25+C29+C34</f>
        <v>9648972</v>
      </c>
    </row>
    <row r="37" spans="1:3" ht="12.75">
      <c r="A37" s="14" t="s">
        <v>60</v>
      </c>
      <c r="C37" s="14">
        <f>'BS'!F24+'BS'!F25</f>
        <v>2901909</v>
      </c>
    </row>
    <row r="38" spans="1:3" ht="13.5" thickBot="1">
      <c r="A38" s="14" t="s">
        <v>61</v>
      </c>
      <c r="C38" s="21">
        <f>SUM(C36:C37)</f>
        <v>12550881</v>
      </c>
    </row>
    <row r="40" ht="12.75">
      <c r="A40" s="14" t="s">
        <v>62</v>
      </c>
    </row>
    <row r="41" ht="12.75">
      <c r="A41" s="23" t="s">
        <v>81</v>
      </c>
    </row>
    <row r="43" ht="12.75">
      <c r="A43" s="23" t="s">
        <v>86</v>
      </c>
    </row>
    <row r="44" ht="12.75">
      <c r="A44" s="23" t="s">
        <v>82</v>
      </c>
    </row>
  </sheetData>
  <printOptions/>
  <pageMargins left="0.75" right="0" top="1" bottom="1" header="0.5" footer="0.5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13">
      <selection activeCell="B24" sqref="B24"/>
    </sheetView>
  </sheetViews>
  <sheetFormatPr defaultColWidth="9.140625" defaultRowHeight="12.75"/>
  <cols>
    <col min="2" max="2" width="22.421875" style="0" customWidth="1"/>
    <col min="3" max="3" width="11.7109375" style="0" customWidth="1"/>
    <col min="4" max="4" width="2.28125" style="0" customWidth="1"/>
    <col min="5" max="5" width="12.00390625" style="0" customWidth="1"/>
    <col min="6" max="6" width="2.28125" style="0" customWidth="1"/>
    <col min="7" max="7" width="11.421875" style="0" customWidth="1"/>
    <col min="8" max="8" width="2.28125" style="0" customWidth="1"/>
    <col min="9" max="9" width="13.28125" style="0" customWidth="1"/>
  </cols>
  <sheetData>
    <row r="1" ht="12.75">
      <c r="A1" t="s">
        <v>0</v>
      </c>
    </row>
    <row r="2" ht="12.75">
      <c r="A2" t="s">
        <v>63</v>
      </c>
    </row>
    <row r="3" ht="12.75">
      <c r="A3" t="s">
        <v>96</v>
      </c>
    </row>
    <row r="4" ht="12.75">
      <c r="A4" t="s">
        <v>79</v>
      </c>
    </row>
    <row r="6" spans="3:9" ht="12.75">
      <c r="C6" s="2" t="s">
        <v>64</v>
      </c>
      <c r="D6" s="2"/>
      <c r="E6" s="2" t="s">
        <v>64</v>
      </c>
      <c r="F6" s="2"/>
      <c r="G6" s="2" t="s">
        <v>66</v>
      </c>
      <c r="H6" s="2"/>
      <c r="I6" s="2"/>
    </row>
    <row r="7" spans="3:9" ht="13.5" thickBot="1">
      <c r="C7" s="3" t="s">
        <v>65</v>
      </c>
      <c r="D7" s="2"/>
      <c r="E7" s="3" t="s">
        <v>97</v>
      </c>
      <c r="F7" s="2"/>
      <c r="G7" s="3" t="s">
        <v>67</v>
      </c>
      <c r="H7" s="2"/>
      <c r="I7" s="3" t="s">
        <v>68</v>
      </c>
    </row>
    <row r="8" spans="3:9" ht="12.75">
      <c r="C8" s="2" t="s">
        <v>4</v>
      </c>
      <c r="D8" s="2"/>
      <c r="E8" s="2" t="s">
        <v>4</v>
      </c>
      <c r="F8" s="2"/>
      <c r="G8" s="2" t="s">
        <v>4</v>
      </c>
      <c r="H8" s="2"/>
      <c r="I8" s="2" t="s">
        <v>4</v>
      </c>
    </row>
    <row r="10" spans="1:9" ht="12.75">
      <c r="A10" t="s">
        <v>90</v>
      </c>
      <c r="C10" s="6">
        <v>18715178</v>
      </c>
      <c r="D10" s="6"/>
      <c r="E10" s="6">
        <v>0</v>
      </c>
      <c r="F10" s="6"/>
      <c r="G10" s="6">
        <v>3462879</v>
      </c>
      <c r="H10" s="6"/>
      <c r="I10" s="6">
        <f>C10+G10</f>
        <v>22178057</v>
      </c>
    </row>
    <row r="11" spans="3:9" ht="12.75">
      <c r="C11" s="6"/>
      <c r="D11" s="6"/>
      <c r="E11" s="6"/>
      <c r="F11" s="6"/>
      <c r="G11" s="6"/>
      <c r="H11" s="6"/>
      <c r="I11" s="6"/>
    </row>
    <row r="12" spans="1:9" ht="12.75">
      <c r="A12" t="s">
        <v>69</v>
      </c>
      <c r="C12" s="6">
        <v>0</v>
      </c>
      <c r="D12" s="6"/>
      <c r="E12" s="6">
        <v>0</v>
      </c>
      <c r="F12" s="6"/>
      <c r="G12" s="6">
        <v>0</v>
      </c>
      <c r="H12" s="6"/>
      <c r="I12" s="6">
        <f>C12+G12</f>
        <v>0</v>
      </c>
    </row>
    <row r="13" spans="3:9" ht="12.75">
      <c r="C13" s="6"/>
      <c r="D13" s="6"/>
      <c r="E13" s="6"/>
      <c r="F13" s="6"/>
      <c r="G13" s="6"/>
      <c r="H13" s="6"/>
      <c r="I13" s="6"/>
    </row>
    <row r="14" spans="1:9" ht="12.75">
      <c r="A14" t="s">
        <v>70</v>
      </c>
      <c r="C14" s="6">
        <v>6355500</v>
      </c>
      <c r="D14" s="6"/>
      <c r="E14" s="6">
        <v>5132437</v>
      </c>
      <c r="F14" s="6"/>
      <c r="G14" s="6">
        <v>0</v>
      </c>
      <c r="H14" s="6"/>
      <c r="I14" s="6">
        <f>C14+E14+G14</f>
        <v>11487937</v>
      </c>
    </row>
    <row r="15" spans="3:9" ht="12.75">
      <c r="C15" s="6"/>
      <c r="D15" s="6"/>
      <c r="E15" s="6"/>
      <c r="F15" s="6"/>
      <c r="G15" s="6"/>
      <c r="H15" s="6"/>
      <c r="I15" s="6"/>
    </row>
    <row r="16" spans="1:9" ht="12.75">
      <c r="A16" t="s">
        <v>71</v>
      </c>
      <c r="C16" s="6">
        <v>0</v>
      </c>
      <c r="D16" s="6"/>
      <c r="E16" s="6">
        <v>0</v>
      </c>
      <c r="F16" s="6"/>
      <c r="G16" s="6">
        <f>1359997+2</f>
        <v>1359999</v>
      </c>
      <c r="H16" s="6"/>
      <c r="I16" s="6">
        <f>C16+G16</f>
        <v>1359999</v>
      </c>
    </row>
    <row r="17" spans="3:9" ht="12.75">
      <c r="C17" s="6"/>
      <c r="D17" s="6"/>
      <c r="E17" s="6"/>
      <c r="F17" s="6"/>
      <c r="G17" s="6"/>
      <c r="H17" s="6"/>
      <c r="I17" s="6"/>
    </row>
    <row r="18" spans="1:9" ht="13.5" thickBot="1">
      <c r="A18" t="s">
        <v>98</v>
      </c>
      <c r="C18" s="11">
        <f>SUM(C10:C17)</f>
        <v>25070678</v>
      </c>
      <c r="D18" s="6"/>
      <c r="E18" s="11">
        <f>SUM(E10:E17)</f>
        <v>5132437</v>
      </c>
      <c r="F18" s="6"/>
      <c r="G18" s="11">
        <f>G10+G12+G14+G16</f>
        <v>4822878</v>
      </c>
      <c r="H18" s="6"/>
      <c r="I18" s="11">
        <f>SUM(I10:I17)</f>
        <v>35025993</v>
      </c>
    </row>
    <row r="19" ht="13.5" thickTop="1"/>
    <row r="20" ht="12.75">
      <c r="A20" t="s">
        <v>72</v>
      </c>
    </row>
    <row r="21" ht="12.75">
      <c r="A21" t="s">
        <v>85</v>
      </c>
    </row>
  </sheetData>
  <printOptions/>
  <pageMargins left="0.75" right="0" top="1" bottom="0.25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GHL Transact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GHL Transact Sdn. Bhd.</dc:creator>
  <cp:keywords/>
  <dc:description/>
  <cp:lastModifiedBy>GHL Transact Sdn. Bhd.</cp:lastModifiedBy>
  <cp:lastPrinted>2003-08-27T06:36:38Z</cp:lastPrinted>
  <dcterms:created xsi:type="dcterms:W3CDTF">2003-05-13T08:26:11Z</dcterms:created>
  <dcterms:modified xsi:type="dcterms:W3CDTF">2003-08-28T09:15:23Z</dcterms:modified>
  <cp:category/>
  <cp:version/>
  <cp:contentType/>
  <cp:contentStatus/>
</cp:coreProperties>
</file>